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up Budget" sheetId="1" state="visible" r:id="rId3"/>
    <sheet name="Benchmarks &amp; Notes" sheetId="2" state="visible" r:id="rId4"/>
  </sheets>
  <definedNames>
    <definedName function="false" hidden="false" localSheetId="1" name="_xlnm.Print_Area" vbProcedure="false">'Benchmarks &amp; Notes'!$A$1:$D$16</definedName>
    <definedName function="false" hidden="false" localSheetId="0" name="_xlnm.Print_Area" vbProcedure="false">'Startup Budget'!$A$1:$E$63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<sst xmlns="http://schemas.openxmlformats.org/spreadsheetml/2006/main" count="71" uniqueCount="66">
  <si>
    <t xml:space="preserve">R.E.Q.M. LLC</t>
  </si>
  <si>
    <t xml:space="preserve">Restaurant Startup Budget Template</t>
  </si>
  <si>
    <t xml:space="preserve">We Speak Fluent Numbers.  ·  Boutique Accounting &amp; Advisory · Tucson, AZ</t>
  </si>
  <si>
    <t xml:space="preserve">HOW TO USE  ·  The gold cells are examples — type over them with your own numbers. Everything else calculates for you.</t>
  </si>
  <si>
    <t xml:space="preserve">1 · One-Time Startup Costs</t>
  </si>
  <si>
    <t xml:space="preserve">Line Item</t>
  </si>
  <si>
    <t xml:space="preserve">Typical Range (2026)</t>
  </si>
  <si>
    <t xml:space="preserve">Your Estimate</t>
  </si>
  <si>
    <t xml:space="preserve">% of Total</t>
  </si>
  <si>
    <t xml:space="preserve">Buildout &amp; Construction</t>
  </si>
  <si>
    <t xml:space="preserve">$70,000–$150,000</t>
  </si>
  <si>
    <t xml:space="preserve">Kitchen Equipment</t>
  </si>
  <si>
    <t xml:space="preserve">$75,000–$250,000</t>
  </si>
  <si>
    <t xml:space="preserve">Furniture, Fixtures &amp; Décor (FF&amp;E)</t>
  </si>
  <si>
    <t xml:space="preserve">$20,000–$60,000</t>
  </si>
  <si>
    <t xml:space="preserve">POS &amp; Technology</t>
  </si>
  <si>
    <t xml:space="preserve">$5,000–$20,000</t>
  </si>
  <si>
    <t xml:space="preserve">Signage &amp; Exterior</t>
  </si>
  <si>
    <t xml:space="preserve">$3,000–$15,000</t>
  </si>
  <si>
    <t xml:space="preserve">Permits &amp; Licenses (incl. liquor)</t>
  </si>
  <si>
    <t xml:space="preserve">$10,000–$50,000</t>
  </si>
  <si>
    <t xml:space="preserve">Professional Fees (legal, design, accounting)</t>
  </si>
  <si>
    <t xml:space="preserve">$5,000–$25,000</t>
  </si>
  <si>
    <t xml:space="preserve">Opening Inventory (food, bev, smallwares)</t>
  </si>
  <si>
    <t xml:space="preserve">Pre-Opening Labor (2–4 wks training)</t>
  </si>
  <si>
    <t xml:space="preserve">Marketing &amp; Soft Opening</t>
  </si>
  <si>
    <t xml:space="preserve">Lease &amp; Utility Deposits</t>
  </si>
  <si>
    <t xml:space="preserve">Other / Miscellaneous</t>
  </si>
  <si>
    <t xml:space="preserve">—</t>
  </si>
  <si>
    <t xml:space="preserve">Subtotal — One-Time Costs</t>
  </si>
  <si>
    <t xml:space="preserve">2 · Contingency  (design &amp; construction always find surprises)</t>
  </si>
  <si>
    <t xml:space="preserve">Contingency rate</t>
  </si>
  <si>
    <t xml:space="preserve">10%–20% recommended</t>
  </si>
  <si>
    <t xml:space="preserve">Contingency amount</t>
  </si>
  <si>
    <t xml:space="preserve">3 · Working Capital Reserve  (the line that kills restaurants)</t>
  </si>
  <si>
    <t xml:space="preserve">Monthly operating expenses — estimate each, they sum below:</t>
  </si>
  <si>
    <t xml:space="preserve">Rent &amp; CAM</t>
  </si>
  <si>
    <t xml:space="preserve">Payroll &amp; benefits</t>
  </si>
  <si>
    <t xml:space="preserve">Food &amp; beverage (COGS)</t>
  </si>
  <si>
    <t xml:space="preserve">Insurance</t>
  </si>
  <si>
    <t xml:space="preserve">Utilities</t>
  </si>
  <si>
    <t xml:space="preserve">Marketing &amp; other</t>
  </si>
  <si>
    <t xml:space="preserve">Monthly operating expenses</t>
  </si>
  <si>
    <t xml:space="preserve">Months of reserve</t>
  </si>
  <si>
    <t xml:space="preserve">3–6 months recommended</t>
  </si>
  <si>
    <t xml:space="preserve">Working capital reserve</t>
  </si>
  <si>
    <t xml:space="preserve">TOTAL CASH NEEDED TO OPEN</t>
  </si>
  <si>
    <t xml:space="preserve">Not sure on a number? That's exactly the conversation we're here to have — book a free fit call: calendly.com/greer-reqmllc/30min</t>
  </si>
  <si>
    <t xml:space="preserve">Cost Mix — Where the One-Time Cash Goes</t>
  </si>
  <si>
    <t xml:space="preserve">Concept Benchmarks &amp; Notes</t>
  </si>
  <si>
    <t xml:space="preserve">All-in cost to open, by concept (2026 median bands)</t>
  </si>
  <si>
    <t xml:space="preserve">Concept</t>
  </si>
  <si>
    <t xml:space="preserve">Typical all-in</t>
  </si>
  <si>
    <t xml:space="preserve">Full-service restaurant</t>
  </si>
  <si>
    <t xml:space="preserve">$275,000–$425,000</t>
  </si>
  <si>
    <t xml:space="preserve">Quick / limited-service</t>
  </si>
  <si>
    <t xml:space="preserve">~$225,000</t>
  </si>
  <si>
    <t xml:space="preserve">Food truck</t>
  </si>
  <si>
    <t xml:space="preserve">$85,000–$120,000</t>
  </si>
  <si>
    <t xml:space="preserve">Ghost kitchen</t>
  </si>
  <si>
    <t xml:space="preserve">Three ways to protect your budget:</t>
  </si>
  <si>
    <t xml:space="preserve">•  Lease a second-generation restaurant space (hood, grease trap, plumbing already in) — it can cut buildout in half.</t>
  </si>
  <si>
    <t xml:space="preserve">•  Put the liquor license at the FRONT of your timeline. The application takes months; in AZ the restaurant-series license is far cheaper than a quota bar license.</t>
  </si>
  <si>
    <t xml:space="preserve">•  Defend working capital first, raid it last. Most restaurants that fail had a decent concept that ran out of runway before the neighborhood found it.</t>
  </si>
  <si>
    <t xml:space="preserve">Ranges are 2026 planning figures from R.E.Q.M.'s guide "How Much Does It Cost to Open a Restaurant?" — reqmllc.com/guides/cost-to-open-a-restaurant.html.</t>
  </si>
  <si>
    <t xml:space="preserve">They're starting points for planning, not a quote. Your concept, market, and lease change everything.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</si>
</sst>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%"/>
    <numFmt numFmtId="167" formatCode="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333A57"/>
      <name val="Georgia"/>
      <family val="0"/>
      <charset val="1"/>
    </font>
    <font>
      <sz val="13"/>
      <color rgb="FF111111"/>
      <name val="Georgia"/>
      <family val="0"/>
      <charset val="1"/>
    </font>
    <font>
      <i val="true"/>
      <sz val="9"/>
      <color rgb="FF57534A"/>
      <name val="Arial"/>
      <family val="0"/>
      <charset val="1"/>
    </font>
    <font>
      <b val="true"/>
      <sz val="9.5"/>
      <color rgb="FF333A57"/>
      <name val="Arial"/>
      <family val="0"/>
      <charset val="1"/>
    </font>
    <font>
      <b val="true"/>
      <sz val="12"/>
      <color rgb="FFFBF5E9"/>
      <name val="Georgia"/>
      <family val="0"/>
      <charset val="1"/>
    </font>
    <font>
      <b val="true"/>
      <sz val="8.5"/>
      <color rgb="FF57534A"/>
      <name val="Arial"/>
      <family val="0"/>
      <charset val="1"/>
    </font>
    <font>
      <sz val="10"/>
      <color rgb="FF111111"/>
      <name val="Arial"/>
      <family val="0"/>
      <charset val="1"/>
    </font>
    <font>
      <sz val="9"/>
      <color rgb="FF57534A"/>
      <name val="Arial"/>
      <family val="0"/>
      <charset val="1"/>
    </font>
    <font>
      <b val="true"/>
      <sz val="10"/>
      <color rgb="FF333A57"/>
      <name val="Arial"/>
      <family val="0"/>
      <charset val="1"/>
    </font>
    <font>
      <b val="true"/>
      <sz val="9"/>
      <color rgb="FF333A57"/>
      <name val="Arial"/>
      <family val="0"/>
      <charset val="1"/>
    </font>
    <font>
      <b val="true"/>
      <sz val="10"/>
      <color rgb="FF111111"/>
      <name val="Arial"/>
      <family val="0"/>
      <charset val="1"/>
    </font>
    <font>
      <b val="true"/>
      <sz val="13"/>
      <color rgb="FFFBF5E9"/>
      <name val="Georgia"/>
      <family val="0"/>
      <charset val="1"/>
    </font>
    <font>
      <b val="true"/>
      <sz val="14"/>
      <color rgb="FFB98A3E"/>
      <name val="Georgia"/>
      <family val="0"/>
      <charset val="1"/>
    </font>
    <font>
      <i val="true"/>
      <sz val="9.5"/>
      <color rgb="FF333A57"/>
      <name val="Arial"/>
      <family val="0"/>
      <charset val="1"/>
    </font>
    <font>
      <b val="true"/>
      <sz val="11"/>
      <color rgb="FF333A57"/>
      <name val="Georgia"/>
      <family val="0"/>
      <charset val="1"/>
    </font>
    <font>
      <sz val="10"/>
      <color rgb="FF000000"/>
      <name val="Calibri"/>
      <family val="2"/>
    </font>
    <font>
      <b val="true"/>
      <sz val="14"/>
      <color rgb="FFFBF5E9"/>
      <name val="Georgia"/>
      <family val="0"/>
      <charset val="1"/>
    </font>
    <font>
      <sz val="9.5"/>
      <color rgb="FF111111"/>
      <name val="Arial"/>
      <family val="0"/>
      <charset val="1"/>
    </font>
    <font>
      <i val="true"/>
      <sz val="8.5"/>
      <color rgb="FF57534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BF5E9"/>
        <bgColor rgb="FFFDFBF6"/>
      </patternFill>
    </fill>
    <fill>
      <patternFill patternType="solid">
        <fgColor rgb="FFF7E7C8"/>
        <bgColor rgb="FFF0E6CF"/>
      </patternFill>
    </fill>
    <fill>
      <patternFill patternType="solid">
        <fgColor rgb="FF333A57"/>
        <bgColor rgb="FF333399"/>
      </patternFill>
    </fill>
    <fill>
      <patternFill patternType="solid">
        <fgColor rgb="FFF6EEDD"/>
        <bgColor rgb="FFFBF5E9"/>
      </patternFill>
    </fill>
    <fill>
      <patternFill patternType="solid">
        <fgColor rgb="FFFDFBF6"/>
        <bgColor rgb="FFFBF5E9"/>
      </patternFill>
    </fill>
    <fill>
      <patternFill patternType="solid">
        <fgColor rgb="FFF0E6CF"/>
        <bgColor rgb="FFF7E7C8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98A3E"/>
      </bottom>
      <diagonal/>
    </border>
    <border diagonalUp="false" diagonalDown="false">
      <left style="thin">
        <color rgb="FFE7CF9E"/>
      </left>
      <right style="thin">
        <color rgb="FFE7CF9E"/>
      </right>
      <top style="thin">
        <color rgb="FFE2D9C4"/>
      </top>
      <bottom style="thin">
        <color rgb="FFE2D9C4"/>
      </bottom>
      <diagonal/>
    </border>
    <border diagonalUp="false" diagonalDown="false">
      <left/>
      <right/>
      <top style="thin">
        <color rgb="FFB98A3E"/>
      </top>
      <bottom/>
      <diagonal/>
    </border>
    <border diagonalUp="false" diagonalDown="false">
      <left/>
      <right/>
      <top style="thin">
        <color rgb="FFE2D9C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1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1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1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7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7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7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2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7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general" vertical="center" textRotation="0" wrapText="false" indent="2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center" textRotation="0" wrapText="false" indent="2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4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7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7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3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6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2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6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2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5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21" fillId="2" borderId="0" xfId="0" applyFont="true" applyBorder="true" applyAlignment="true" applyProtection="false">
      <alignment horizontal="general" vertical="top" textRotation="0" wrapText="true" indent="1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DFBF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420"/>
      <rgbColor rgb="FF800080"/>
      <rgbColor rgb="FF3E6B8B"/>
      <rgbColor rgb="FFA9B0C0"/>
      <rgbColor rgb="FF8C887C"/>
      <rgbColor rgb="FF9999FF"/>
      <rgbColor rgb="FF993366"/>
      <rgbColor rgb="FFFBF5E9"/>
      <rgbColor rgb="FFF0E6CF"/>
      <rgbColor rgb="FF660066"/>
      <rgbColor rgb="FFB98A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D9C4"/>
      <rgbColor rgb="FFF6EEDD"/>
      <rgbColor rgb="FFF7E7C8"/>
      <rgbColor rgb="FF99CCFF"/>
      <rgbColor rgb="FFD8B36A"/>
      <rgbColor rgb="FFCC99FF"/>
      <rgbColor rgb="FFE7CF9E"/>
      <rgbColor rgb="FF4F81BD"/>
      <rgbColor rgb="FF33CCCC"/>
      <rgbColor rgb="FF99CC00"/>
      <rgbColor rgb="FFFFCC00"/>
      <rgbColor rgb="FFFF9900"/>
      <rgbColor rgb="FFFF6600"/>
      <rgbColor rgb="FF6B7185"/>
      <rgbColor rgb="FFC9A96B"/>
      <rgbColor rgb="FF003366"/>
      <rgbColor rgb="FF3E6147"/>
      <rgbColor rgb="FF111111"/>
      <rgbColor rgb="FF57534A"/>
      <rgbColor rgb="FF7C2E24"/>
      <rgbColor rgb="FF993366"/>
      <rgbColor rgb="FF333399"/>
      <rgbColor rgb="FF333A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333a57"/>
              </a:solidFill>
              <a:ln w="0">
                <a:noFill/>
              </a:ln>
            </c:spPr>
          </c:dPt>
          <c:dPt>
            <c:idx val="1"/>
            <c:spPr>
              <a:solidFill>
                <a:srgbClr val="b98a3e"/>
              </a:solidFill>
              <a:ln w="0">
                <a:noFill/>
              </a:ln>
            </c:spPr>
          </c:dPt>
          <c:dPt>
            <c:idx val="2"/>
            <c:spPr>
              <a:solidFill>
                <a:srgbClr val="57534a"/>
              </a:solidFill>
              <a:ln w="0">
                <a:noFill/>
              </a:ln>
            </c:spPr>
          </c:dPt>
          <c:dPt>
            <c:idx val="3"/>
            <c:spPr>
              <a:solidFill>
                <a:srgbClr val="3e6b8b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a642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6b7185"/>
              </a:solidFill>
              <a:ln w="0">
                <a:noFill/>
              </a:ln>
            </c:spPr>
          </c:dPt>
          <c:dPt>
            <c:idx val="6"/>
            <c:spPr>
              <a:solidFill>
                <a:srgbClr val="3e6147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8b36a"/>
              </a:solidFill>
              <a:ln w="0">
                <a:noFill/>
              </a:ln>
            </c:spPr>
          </c:dPt>
          <c:dPt>
            <c:idx val="8"/>
            <c:spPr>
              <a:solidFill>
                <a:srgbClr val="8c887c"/>
              </a:solidFill>
              <a:ln w="0">
                <a:noFill/>
              </a:ln>
            </c:spPr>
          </c:dPt>
          <c:dPt>
            <c:idx val="9"/>
            <c:spPr>
              <a:solidFill>
                <a:srgbClr val="7c2e24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a9b0c0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c9a96b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'Startup Budget'!$B$9:$B$20</c:f>
              <c:strCache>
                <c:ptCount val="12"/>
                <c:pt idx="0">
                  <c:v>Buildout &amp; Construction</c:v>
                </c:pt>
                <c:pt idx="1">
                  <c:v>Kitchen Equipment</c:v>
                </c:pt>
                <c:pt idx="2">
                  <c:v>Furniture, Fixtures &amp; Décor (FF&amp;E)</c:v>
                </c:pt>
                <c:pt idx="3">
                  <c:v>POS &amp; Technology</c:v>
                </c:pt>
                <c:pt idx="4">
                  <c:v>Signage &amp; Exterior</c:v>
                </c:pt>
                <c:pt idx="5">
                  <c:v>Permits &amp; Licenses (incl. liquor)</c:v>
                </c:pt>
                <c:pt idx="6">
                  <c:v>Professional Fees (legal, design, accounting)</c:v>
                </c:pt>
                <c:pt idx="7">
                  <c:v>Opening Inventory (food, bev, smallwares)</c:v>
                </c:pt>
                <c:pt idx="8">
                  <c:v>Pre-Opening Labor (2–4 wks training)</c:v>
                </c:pt>
                <c:pt idx="9">
                  <c:v>Marketing &amp; Soft Opening</c:v>
                </c:pt>
                <c:pt idx="10">
                  <c:v>Lease &amp; Utility Deposits</c:v>
                </c:pt>
                <c:pt idx="11">
                  <c:v>Other / Miscellaneous</c:v>
                </c:pt>
              </c:strCache>
            </c:strRef>
          </c:cat>
          <c:val>
            <c:numRef>
              <c:f>'Startup Budget'!$D$9:$D$20</c:f>
              <c:numCache>
                <c:formatCode>\$#,##0</c:formatCode>
                <c:ptCount val="12"/>
                <c:pt idx="0">
                  <c:v>110000</c:v>
                </c:pt>
                <c:pt idx="1">
                  <c:v>120000</c:v>
                </c:pt>
                <c:pt idx="2">
                  <c:v>35000</c:v>
                </c:pt>
                <c:pt idx="3">
                  <c:v>9000</c:v>
                </c:pt>
                <c:pt idx="4">
                  <c:v>7000</c:v>
                </c:pt>
                <c:pt idx="5">
                  <c:v>25000</c:v>
                </c:pt>
                <c:pt idx="6">
                  <c:v>12000</c:v>
                </c:pt>
                <c:pt idx="7">
                  <c:v>12000</c:v>
                </c:pt>
                <c:pt idx="8">
                  <c:v>25000</c:v>
                </c:pt>
                <c:pt idx="9">
                  <c:v>10000</c:v>
                </c:pt>
                <c:pt idx="10">
                  <c:v>10000</c:v>
                </c:pt>
                <c:pt idx="11">
                  <c:v>3000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43</xdr:row>
      <xdr:rowOff>101160</xdr:rowOff>
    </xdr:from>
    <xdr:to>
      <xdr:col>4</xdr:col>
      <xdr:colOff>480600</xdr:colOff>
      <xdr:row>60</xdr:row>
      <xdr:rowOff>174240</xdr:rowOff>
    </xdr:to>
    <xdr:graphicFrame>
      <xdr:nvGraphicFramePr>
        <xdr:cNvPr id="0" name="Chart 1"/>
        <xdr:cNvGraphicFramePr/>
      </xdr:nvGraphicFramePr>
      <xdr:xfrm>
        <a:off x="154800" y="9325080"/>
        <a:ext cx="6119640" cy="331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0"/>
    <col collapsed="false" customWidth="true" hidden="false" outlineLevel="0" max="3" min="3" style="0" width="24"/>
    <col collapsed="false" customWidth="true" hidden="false" outlineLevel="0" max="4" min="4" style="0" width="16"/>
    <col collapsed="false" customWidth="true" hidden="false" outlineLevel="0" max="5" min="5" style="0" width="11"/>
    <col collapsed="false" customWidth="true" hidden="false" outlineLevel="0" max="6" min="6" style="0" width="2.2"/>
  </cols>
  <sheetData>
    <row r="1" customFormat="false" ht="20.9" hidden="false" customHeight="false" outlineLevel="0" collapsed="false">
      <c r="B1" s="1" t="s">
        <v>0</v>
      </c>
      <c r="C1" s="1"/>
      <c r="D1" s="1"/>
      <c r="E1" s="1"/>
    </row>
    <row r="2" customFormat="false" ht="16.15" hidden="false" customHeight="false" outlineLevel="0" collapsed="false">
      <c r="B2" s="2" t="s">
        <v>1</v>
      </c>
      <c r="C2" s="2"/>
      <c r="D2" s="2"/>
      <c r="E2" s="2"/>
    </row>
    <row r="3" customFormat="false" ht="15" hidden="false" customHeight="false" outlineLevel="0" collapsed="false">
      <c r="B3" s="3" t="s">
        <v>2</v>
      </c>
      <c r="C3" s="3"/>
      <c r="D3" s="3"/>
      <c r="E3" s="3"/>
    </row>
    <row r="5" customFormat="false" ht="30" hidden="false" customHeight="true" outlineLevel="0" collapsed="false">
      <c r="B5" s="4" t="s">
        <v>3</v>
      </c>
      <c r="C5" s="4"/>
      <c r="D5" s="4"/>
      <c r="E5" s="4"/>
    </row>
    <row r="7" customFormat="false" ht="24" hidden="false" customHeight="true" outlineLevel="0" collapsed="false">
      <c r="B7" s="5" t="s">
        <v>4</v>
      </c>
      <c r="C7" s="5"/>
      <c r="D7" s="5"/>
      <c r="E7" s="5"/>
    </row>
    <row r="8" customFormat="false" ht="15" hidden="false" customHeight="false" outlineLevel="0" collapsed="false">
      <c r="B8" s="6" t="s">
        <v>5</v>
      </c>
      <c r="C8" s="6" t="s">
        <v>6</v>
      </c>
      <c r="D8" s="7" t="s">
        <v>7</v>
      </c>
      <c r="E8" s="7" t="s">
        <v>8</v>
      </c>
    </row>
    <row r="9" customFormat="false" ht="15" hidden="false" customHeight="false" outlineLevel="0" collapsed="false">
      <c r="B9" s="8" t="s">
        <v>9</v>
      </c>
      <c r="C9" s="9" t="s">
        <v>10</v>
      </c>
      <c r="D9" s="10" t="n">
        <v>110000</v>
      </c>
      <c r="E9" s="11" t="n">
        <f aca="false">IFERROR(D9/$D$21,0)</f>
        <v>0.291005291005291</v>
      </c>
    </row>
    <row r="10" customFormat="false" ht="15" hidden="false" customHeight="false" outlineLevel="0" collapsed="false">
      <c r="B10" s="12" t="s">
        <v>11</v>
      </c>
      <c r="C10" s="13" t="s">
        <v>12</v>
      </c>
      <c r="D10" s="10" t="n">
        <v>120000</v>
      </c>
      <c r="E10" s="14" t="n">
        <f aca="false">IFERROR(D10/$D$21,0)</f>
        <v>0.317460317460317</v>
      </c>
    </row>
    <row r="11" customFormat="false" ht="15" hidden="false" customHeight="false" outlineLevel="0" collapsed="false">
      <c r="B11" s="8" t="s">
        <v>13</v>
      </c>
      <c r="C11" s="9" t="s">
        <v>14</v>
      </c>
      <c r="D11" s="10" t="n">
        <v>35000</v>
      </c>
      <c r="E11" s="11" t="n">
        <f aca="false">IFERROR(D11/$D$21,0)</f>
        <v>0.0925925925925926</v>
      </c>
    </row>
    <row r="12" customFormat="false" ht="15" hidden="false" customHeight="false" outlineLevel="0" collapsed="false">
      <c r="B12" s="12" t="s">
        <v>15</v>
      </c>
      <c r="C12" s="13" t="s">
        <v>16</v>
      </c>
      <c r="D12" s="10" t="n">
        <v>9000</v>
      </c>
      <c r="E12" s="14" t="n">
        <f aca="false">IFERROR(D12/$D$21,0)</f>
        <v>0.0238095238095238</v>
      </c>
    </row>
    <row r="13" customFormat="false" ht="15" hidden="false" customHeight="false" outlineLevel="0" collapsed="false">
      <c r="B13" s="8" t="s">
        <v>17</v>
      </c>
      <c r="C13" s="9" t="s">
        <v>18</v>
      </c>
      <c r="D13" s="10" t="n">
        <v>7000</v>
      </c>
      <c r="E13" s="11" t="n">
        <f aca="false">IFERROR(D13/$D$21,0)</f>
        <v>0.0185185185185185</v>
      </c>
    </row>
    <row r="14" customFormat="false" ht="15" hidden="false" customHeight="false" outlineLevel="0" collapsed="false">
      <c r="B14" s="12" t="s">
        <v>19</v>
      </c>
      <c r="C14" s="13" t="s">
        <v>20</v>
      </c>
      <c r="D14" s="10" t="n">
        <v>25000</v>
      </c>
      <c r="E14" s="14" t="n">
        <f aca="false">IFERROR(D14/$D$21,0)</f>
        <v>0.0661375661375661</v>
      </c>
    </row>
    <row r="15" customFormat="false" ht="15" hidden="false" customHeight="false" outlineLevel="0" collapsed="false">
      <c r="B15" s="8" t="s">
        <v>21</v>
      </c>
      <c r="C15" s="9" t="s">
        <v>22</v>
      </c>
      <c r="D15" s="10" t="n">
        <v>12000</v>
      </c>
      <c r="E15" s="11" t="n">
        <f aca="false">IFERROR(D15/$D$21,0)</f>
        <v>0.0317460317460317</v>
      </c>
    </row>
    <row r="16" customFormat="false" ht="15" hidden="false" customHeight="false" outlineLevel="0" collapsed="false">
      <c r="B16" s="12" t="s">
        <v>23</v>
      </c>
      <c r="C16" s="13" t="s">
        <v>22</v>
      </c>
      <c r="D16" s="10" t="n">
        <v>12000</v>
      </c>
      <c r="E16" s="14" t="n">
        <f aca="false">IFERROR(D16/$D$21,0)</f>
        <v>0.0317460317460317</v>
      </c>
    </row>
    <row r="17" customFormat="false" ht="15" hidden="false" customHeight="false" outlineLevel="0" collapsed="false">
      <c r="B17" s="8" t="s">
        <v>24</v>
      </c>
      <c r="C17" s="9" t="s">
        <v>20</v>
      </c>
      <c r="D17" s="10" t="n">
        <v>25000</v>
      </c>
      <c r="E17" s="11" t="n">
        <f aca="false">IFERROR(D17/$D$21,0)</f>
        <v>0.0661375661375661</v>
      </c>
    </row>
    <row r="18" customFormat="false" ht="15" hidden="false" customHeight="false" outlineLevel="0" collapsed="false">
      <c r="B18" s="12" t="s">
        <v>25</v>
      </c>
      <c r="C18" s="13" t="s">
        <v>16</v>
      </c>
      <c r="D18" s="10" t="n">
        <v>10000</v>
      </c>
      <c r="E18" s="14" t="n">
        <f aca="false">IFERROR(D18/$D$21,0)</f>
        <v>0.0264550264550265</v>
      </c>
    </row>
    <row r="19" customFormat="false" ht="15" hidden="false" customHeight="false" outlineLevel="0" collapsed="false">
      <c r="B19" s="8" t="s">
        <v>26</v>
      </c>
      <c r="C19" s="9" t="s">
        <v>16</v>
      </c>
      <c r="D19" s="10" t="n">
        <v>10000</v>
      </c>
      <c r="E19" s="11" t="n">
        <f aca="false">IFERROR(D19/$D$21,0)</f>
        <v>0.0264550264550265</v>
      </c>
    </row>
    <row r="20" customFormat="false" ht="15" hidden="false" customHeight="false" outlineLevel="0" collapsed="false">
      <c r="B20" s="12" t="s">
        <v>27</v>
      </c>
      <c r="C20" s="13" t="s">
        <v>28</v>
      </c>
      <c r="D20" s="10" t="n">
        <v>3000</v>
      </c>
      <c r="E20" s="14" t="n">
        <f aca="false">IFERROR(D20/$D$21,0)</f>
        <v>0.00793650793650794</v>
      </c>
    </row>
    <row r="21" customFormat="false" ht="15" hidden="false" customHeight="false" outlineLevel="0" collapsed="false">
      <c r="B21" s="15" t="s">
        <v>29</v>
      </c>
      <c r="C21" s="16"/>
      <c r="D21" s="17" t="n">
        <f aca="false">SUM(D9:D20)</f>
        <v>378000</v>
      </c>
      <c r="E21" s="18" t="n">
        <f aca="false">IFERROR(D21/D21,0)</f>
        <v>1</v>
      </c>
    </row>
    <row r="23" customFormat="false" ht="24" hidden="false" customHeight="true" outlineLevel="0" collapsed="false">
      <c r="B23" s="5" t="s">
        <v>30</v>
      </c>
      <c r="C23" s="5"/>
      <c r="D23" s="5"/>
      <c r="E23" s="5"/>
    </row>
    <row r="24" customFormat="false" ht="15" hidden="false" customHeight="false" outlineLevel="0" collapsed="false">
      <c r="B24" s="19" t="s">
        <v>31</v>
      </c>
      <c r="C24" s="20" t="s">
        <v>32</v>
      </c>
      <c r="D24" s="21" t="n">
        <v>0.15</v>
      </c>
    </row>
    <row r="25" customFormat="false" ht="15" hidden="false" customHeight="false" outlineLevel="0" collapsed="false">
      <c r="B25" s="22" t="s">
        <v>33</v>
      </c>
      <c r="C25" s="23"/>
      <c r="D25" s="24" t="n">
        <f aca="false">D21*D24</f>
        <v>56700</v>
      </c>
      <c r="E25" s="23"/>
    </row>
    <row r="27" customFormat="false" ht="24" hidden="false" customHeight="true" outlineLevel="0" collapsed="false">
      <c r="B27" s="5" t="s">
        <v>34</v>
      </c>
      <c r="C27" s="5"/>
      <c r="D27" s="5"/>
      <c r="E27" s="5"/>
    </row>
    <row r="28" customFormat="false" ht="15" hidden="false" customHeight="false" outlineLevel="0" collapsed="false">
      <c r="B28" s="25" t="s">
        <v>35</v>
      </c>
      <c r="C28" s="25"/>
      <c r="D28" s="25"/>
      <c r="E28" s="25"/>
    </row>
    <row r="29" customFormat="false" ht="15" hidden="false" customHeight="false" outlineLevel="0" collapsed="false">
      <c r="B29" s="26" t="s">
        <v>36</v>
      </c>
      <c r="C29" s="27"/>
      <c r="D29" s="10" t="n">
        <v>12000</v>
      </c>
      <c r="E29" s="27"/>
    </row>
    <row r="30" customFormat="false" ht="15" hidden="false" customHeight="false" outlineLevel="0" collapsed="false">
      <c r="B30" s="28" t="s">
        <v>37</v>
      </c>
      <c r="C30" s="29"/>
      <c r="D30" s="10" t="n">
        <v>20000</v>
      </c>
      <c r="E30" s="29"/>
    </row>
    <row r="31" customFormat="false" ht="15" hidden="false" customHeight="false" outlineLevel="0" collapsed="false">
      <c r="B31" s="26" t="s">
        <v>38</v>
      </c>
      <c r="C31" s="27"/>
      <c r="D31" s="10" t="n">
        <v>9000</v>
      </c>
      <c r="E31" s="27"/>
    </row>
    <row r="32" customFormat="false" ht="15" hidden="false" customHeight="false" outlineLevel="0" collapsed="false">
      <c r="B32" s="28" t="s">
        <v>39</v>
      </c>
      <c r="C32" s="29"/>
      <c r="D32" s="10" t="n">
        <v>1500</v>
      </c>
      <c r="E32" s="29"/>
    </row>
    <row r="33" customFormat="false" ht="15" hidden="false" customHeight="false" outlineLevel="0" collapsed="false">
      <c r="B33" s="26" t="s">
        <v>40</v>
      </c>
      <c r="C33" s="27"/>
      <c r="D33" s="10" t="n">
        <v>2500</v>
      </c>
      <c r="E33" s="27"/>
    </row>
    <row r="34" customFormat="false" ht="15" hidden="false" customHeight="false" outlineLevel="0" collapsed="false">
      <c r="B34" s="28" t="s">
        <v>41</v>
      </c>
      <c r="C34" s="29"/>
      <c r="D34" s="10" t="n">
        <v>5000</v>
      </c>
      <c r="E34" s="29"/>
    </row>
    <row r="35" customFormat="false" ht="15" hidden="false" customHeight="false" outlineLevel="0" collapsed="false">
      <c r="B35" s="30" t="s">
        <v>42</v>
      </c>
      <c r="C35" s="31"/>
      <c r="D35" s="32" t="n">
        <f aca="false">SUM(D29:D34)</f>
        <v>50000</v>
      </c>
      <c r="E35" s="31"/>
    </row>
    <row r="36" customFormat="false" ht="15" hidden="false" customHeight="false" outlineLevel="0" collapsed="false">
      <c r="B36" s="19" t="s">
        <v>43</v>
      </c>
      <c r="C36" s="20" t="s">
        <v>44</v>
      </c>
      <c r="D36" s="33" t="n">
        <v>4</v>
      </c>
    </row>
    <row r="37" customFormat="false" ht="15" hidden="false" customHeight="false" outlineLevel="0" collapsed="false">
      <c r="B37" s="22" t="s">
        <v>45</v>
      </c>
      <c r="C37" s="23"/>
      <c r="D37" s="24" t="n">
        <f aca="false">D35*D36</f>
        <v>200000</v>
      </c>
      <c r="E37" s="23"/>
    </row>
    <row r="39" customFormat="false" ht="30" hidden="false" customHeight="true" outlineLevel="0" collapsed="false">
      <c r="B39" s="34" t="s">
        <v>46</v>
      </c>
      <c r="C39" s="34"/>
      <c r="D39" s="35" t="n">
        <f aca="false">D21+D25+D37</f>
        <v>634700</v>
      </c>
      <c r="E39" s="36"/>
    </row>
    <row r="41" customFormat="false" ht="27.75" hidden="false" customHeight="true" outlineLevel="0" collapsed="false">
      <c r="B41" s="37" t="s">
        <v>47</v>
      </c>
      <c r="C41" s="37"/>
      <c r="D41" s="37"/>
      <c r="E41" s="37"/>
    </row>
    <row r="43" customFormat="false" ht="19.5" hidden="false" customHeight="true" outlineLevel="0" collapsed="false">
      <c r="B43" s="38" t="s">
        <v>48</v>
      </c>
      <c r="C43" s="38"/>
      <c r="D43" s="38"/>
      <c r="E43" s="38"/>
    </row>
  </sheetData>
  <mergeCells count="11">
    <mergeCell ref="B1:E1"/>
    <mergeCell ref="B2:E2"/>
    <mergeCell ref="B3:E3"/>
    <mergeCell ref="B5:E5"/>
    <mergeCell ref="B7:E7"/>
    <mergeCell ref="B23:E23"/>
    <mergeCell ref="B27:E27"/>
    <mergeCell ref="B28:E28"/>
    <mergeCell ref="B39:C39"/>
    <mergeCell ref="B41:E41"/>
    <mergeCell ref="B43:E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6"/>
    <col collapsed="false" customWidth="true" hidden="false" outlineLevel="0" max="3" min="3" style="0" width="22"/>
    <col collapsed="false" customWidth="true" hidden="false" outlineLevel="0" max="4" min="4" style="0" width="2.2"/>
  </cols>
  <sheetData>
    <row r="1" customFormat="false" ht="25.5" hidden="false" customHeight="true" outlineLevel="0" collapsed="false">
      <c r="B1" s="39" t="s">
        <v>49</v>
      </c>
      <c r="C1" s="39"/>
    </row>
    <row r="3" customFormat="false" ht="15" hidden="false" customHeight="false" outlineLevel="0" collapsed="false">
      <c r="B3" s="38" t="s">
        <v>50</v>
      </c>
      <c r="C3" s="38"/>
    </row>
    <row r="4" customFormat="false" ht="15" hidden="false" customHeight="false" outlineLevel="0" collapsed="false">
      <c r="B4" s="40" t="s">
        <v>51</v>
      </c>
      <c r="C4" s="7" t="s">
        <v>52</v>
      </c>
    </row>
    <row r="5" customFormat="false" ht="15" hidden="false" customHeight="false" outlineLevel="0" collapsed="false">
      <c r="B5" s="41" t="s">
        <v>53</v>
      </c>
      <c r="C5" s="42" t="s">
        <v>54</v>
      </c>
    </row>
    <row r="6" customFormat="false" ht="15" hidden="false" customHeight="false" outlineLevel="0" collapsed="false">
      <c r="B6" s="43" t="s">
        <v>55</v>
      </c>
      <c r="C6" s="44" t="s">
        <v>56</v>
      </c>
    </row>
    <row r="7" customFormat="false" ht="15" hidden="false" customHeight="false" outlineLevel="0" collapsed="false">
      <c r="B7" s="41" t="s">
        <v>57</v>
      </c>
      <c r="C7" s="42" t="s">
        <v>58</v>
      </c>
    </row>
    <row r="8" customFormat="false" ht="15" hidden="false" customHeight="false" outlineLevel="0" collapsed="false">
      <c r="B8" s="43" t="s">
        <v>59</v>
      </c>
      <c r="C8" s="44" t="s">
        <v>14</v>
      </c>
    </row>
    <row r="10" customFormat="false" ht="15" hidden="false" customHeight="false" outlineLevel="0" collapsed="false">
      <c r="B10" s="38" t="s">
        <v>60</v>
      </c>
      <c r="C10" s="38"/>
    </row>
    <row r="11" customFormat="false" ht="31.5" hidden="false" customHeight="true" outlineLevel="0" collapsed="false">
      <c r="B11" s="45" t="s">
        <v>61</v>
      </c>
      <c r="C11" s="45"/>
    </row>
    <row r="12" customFormat="false" ht="31.5" hidden="false" customHeight="true" outlineLevel="0" collapsed="false">
      <c r="B12" s="46" t="s">
        <v>62</v>
      </c>
      <c r="C12" s="46"/>
    </row>
    <row r="13" customFormat="false" ht="31.5" hidden="false" customHeight="true" outlineLevel="0" collapsed="false">
      <c r="B13" s="45" t="s">
        <v>63</v>
      </c>
      <c r="C13" s="45"/>
    </row>
    <row r="15" customFormat="false" ht="27.75" hidden="false" customHeight="true" outlineLevel="0" collapsed="false">
      <c r="B15" s="47" t="s">
        <v>64</v>
      </c>
      <c r="C15" s="47"/>
    </row>
    <row r="16" customFormat="false" ht="24" hidden="false" customHeight="true" outlineLevel="0" collapsed="false">
      <c r="B16" s="47" t="s">
        <v>65</v>
      </c>
      <c r="C16" s="47"/>
    </row>
  </sheetData>
  <mergeCells count="8">
    <mergeCell ref="B1:C1"/>
    <mergeCell ref="B3:C3"/>
    <mergeCell ref="B10:C10"/>
    <mergeCell ref="B11:C11"/>
    <mergeCell ref="B12:C12"/>
    <mergeCell ref="B13:C13"/>
    <mergeCell ref="B15:C15"/>
    <mergeCell ref="B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2026-08-06T13:26:19Z</dcterms:created>
  <dc:creator>openpyxl</dc:creator>
  <dc:description/>
  <dc:language>en-US</dc:language>
  <cp:lastModifiedBy/>
  <dcterms:modified xsi:type="dcterms:W3CDTF">2026-08-06T13:26:21Z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